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DieseArbeitsmappe"/>
  <mc:AlternateContent xmlns:mc="http://schemas.openxmlformats.org/markup-compatibility/2006">
    <mc:Choice Requires="x15">
      <x15ac:absPath xmlns:x15ac="http://schemas.microsoft.com/office/spreadsheetml/2010/11/ac" url="\\physioswiss.local\private$\home\d.ristova\Windows\DesktopCitrix\"/>
    </mc:Choice>
  </mc:AlternateContent>
  <xr:revisionPtr revIDLastSave="0" documentId="8_{79D6624D-9D56-46FD-B439-3F2BE2F9448F}" xr6:coauthVersionLast="45" xr6:coauthVersionMax="45" xr10:uidLastSave="{00000000-0000-0000-0000-000000000000}"/>
  <bookViews>
    <workbookView xWindow="-120" yWindow="-120" windowWidth="29040" windowHeight="17640" xr2:uid="{00000000-000D-0000-FFFF-FFFF00000000}"/>
  </bookViews>
  <sheets>
    <sheet name="Deutsch" sheetId="1" r:id="rId1"/>
  </sheets>
  <definedNames>
    <definedName name="_xlnm.Print_Area" localSheetId="0">Deutsch!$A$1:$F$67</definedName>
    <definedName name="Print_Area" localSheetId="0">Deutsch!$A$2:$F$67</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 i="1" l="1"/>
  <c r="I18" i="1"/>
  <c r="I17" i="1"/>
  <c r="A17" i="1" l="1"/>
  <c r="F28" i="1" l="1"/>
  <c r="F32" i="1" l="1"/>
  <c r="A33" i="1" l="1"/>
  <c r="D24" i="1"/>
  <c r="G16" i="1" l="1"/>
  <c r="G19" i="1" s="1"/>
  <c r="F20" i="1" s="1"/>
  <c r="F35" i="1" l="1"/>
  <c r="G36" i="1"/>
  <c r="F36" i="1" l="1"/>
  <c r="C39" i="1" l="1"/>
  <c r="F38" i="1" l="1"/>
  <c r="F37" i="1"/>
  <c r="F3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Hayoz Erich SECO</author>
    <author>von der Crone Andreas SECO</author>
  </authors>
  <commentList>
    <comment ref="A5" authorId="0" shapeId="0" xr:uid="{00000000-0006-0000-0000-000001000000}">
      <text>
        <r>
          <rPr>
            <sz val="9"/>
            <color indexed="81"/>
            <rFont val="Segoe UI"/>
            <family val="2"/>
          </rPr>
          <t xml:space="preserve">Name und Adresse des Betriebes </t>
        </r>
      </text>
    </comment>
    <comment ref="D5" authorId="1" shapeId="0" xr:uid="{00000000-0006-0000-0000-000002000000}">
      <text>
        <r>
          <rPr>
            <sz val="9"/>
            <color indexed="81"/>
            <rFont val="Segoe UI"/>
            <family val="2"/>
          </rPr>
          <t xml:space="preserve">Name der vom Betrieb gewählten Arbeitslosenkasse (ist auch auf der Verfügung der kantonalen Amtsstelle ersichtlich).
</t>
        </r>
      </text>
    </comment>
    <comment ref="B9" authorId="1" shapeId="0" xr:uid="{00000000-0006-0000-0000-000003000000}">
      <text>
        <r>
          <rPr>
            <sz val="9"/>
            <color indexed="81"/>
            <rFont val="Segoe UI"/>
            <family val="2"/>
          </rPr>
          <t xml:space="preserve">Gesamtbetrieb oder Betriebsabteilung gemäss Verfügung der kantonalen Amtsstelle.
</t>
        </r>
      </text>
    </comment>
    <comment ref="B10" authorId="1" shapeId="0" xr:uid="{00000000-0006-0000-0000-000004000000}">
      <text>
        <r>
          <rPr>
            <sz val="9"/>
            <color indexed="81"/>
            <rFont val="Segoe UI"/>
            <family val="2"/>
          </rPr>
          <t>Siehe Verfügung der kantonalen Amtsstelle; Abt.-Nr. nur bei Betriebsabteilungen vorhanden.</t>
        </r>
      </text>
    </comment>
    <comment ref="C16" authorId="0" shapeId="0" xr:uid="{00000000-0006-0000-0000-000005000000}">
      <text>
        <r>
          <rPr>
            <sz val="9"/>
            <color indexed="81"/>
            <rFont val="Segoe UI"/>
            <family val="2"/>
          </rPr>
          <t>Monat, für den Kurzarbeitsentschädigung beantragt wird.</t>
        </r>
      </text>
    </comment>
    <comment ref="A18" authorId="0" shapeId="0" xr:uid="{00000000-0006-0000-0000-000006000000}">
      <text>
        <r>
          <rPr>
            <sz val="9"/>
            <color indexed="81"/>
            <rFont val="Segoe UI"/>
            <family val="2"/>
          </rPr>
          <t>Im Falle bei Einführung/Beendigung der Kurzarbeit während des Monats sind die Daten der Einführung und Beendigung der Kurzarbeit einzutragen.
Vgl. dazu die Rückseite</t>
        </r>
      </text>
    </comment>
    <comment ref="F23" authorId="1" shapeId="0" xr:uid="{00000000-0006-0000-0000-000007000000}">
      <text>
        <r>
          <rPr>
            <sz val="9"/>
            <color indexed="81"/>
            <rFont val="Segoe UI"/>
            <family val="2"/>
          </rPr>
          <t xml:space="preserve">Sämtliche anspruchsberechtigte Arbeitnehmende des Betriebes.
Anspruchsberechtigt sind grundsätzlich alle für die Arbeitslosenversicherung beitragspflichtigen Arbeitnehmenden und solche, die das Mindestalter für die Beitragspflicht in der AHV noch nicht erreicht haben, mit Ausnahme der auf Seite 2 erwähnten Personen.
Nicht anspruchsberechtigte Personen sind im Formular nicht zu berücksichtigen.
</t>
        </r>
      </text>
    </comment>
    <comment ref="F24" authorId="1" shapeId="0" xr:uid="{00000000-0006-0000-0000-000008000000}">
      <text>
        <r>
          <rPr>
            <sz val="9"/>
            <color indexed="81"/>
            <rFont val="Segoe UI"/>
            <family val="2"/>
          </rPr>
          <t xml:space="preserve">Sämtliche Arbeitnehmende welche im obenerwähnten Monat (im von der kantonalen Amtsstelle bewilligten Zeitraum) von Kurzarbeit betroffen waren. 
</t>
        </r>
      </text>
    </comment>
    <comment ref="F26" authorId="1" shapeId="0" xr:uid="{00000000-0006-0000-0000-000009000000}">
      <text>
        <r>
          <rPr>
            <u/>
            <sz val="9"/>
            <color indexed="81"/>
            <rFont val="Segoe UI"/>
            <family val="2"/>
          </rPr>
          <t xml:space="preserve">Arbeitnehmende mit vereinbarter Arbeitszeit:
</t>
        </r>
        <r>
          <rPr>
            <sz val="9"/>
            <color indexed="81"/>
            <rFont val="Segoe UI"/>
            <family val="2"/>
          </rPr>
          <t xml:space="preserve">Das Total der Stunden im obenerwähnten Monat (inkl. aller Arbeitstage, Ferien- und Feiertage, Vorholtage etc.), welche die anspruchsberechtigten Arbeitnehmenden gemäss Arbeitsvertrag ohne Kurzarbeit normalerweise zu leisten haben (Anzahl Arbeitnehmende x Anzahl zu leistende Stunden).
</t>
        </r>
        <r>
          <rPr>
            <u/>
            <sz val="9"/>
            <color indexed="81"/>
            <rFont val="Segoe UI"/>
            <family val="2"/>
          </rPr>
          <t>Beispiel</t>
        </r>
        <r>
          <rPr>
            <sz val="9"/>
            <color indexed="81"/>
            <rFont val="Segoe UI"/>
            <family val="2"/>
          </rPr>
          <t xml:space="preserve"> für einen Arbeitnehmenden mit einer vereinbarten Arbeitszeit von 40 Std./Woche bzw. 8 Std./Tag:
Mai 2020: 21 Werktage (inklusive 2 Feiertage 1. Mai und Auffahrt x vertragliche Arbeitszeit von 8 Std./Tag = 168 Sollstunden 
=&gt; für diesen Arbeitnehmenden sind 168 Sollstunden einzutragen
</t>
        </r>
        <r>
          <rPr>
            <b/>
            <sz val="9"/>
            <color indexed="81"/>
            <rFont val="Segoe UI"/>
            <family val="2"/>
          </rPr>
          <t>Bitte das Total der Sollstunden in den betrieblichen Unterlagen hervorheben.</t>
        </r>
        <r>
          <rPr>
            <sz val="9"/>
            <color indexed="81"/>
            <rFont val="Segoe UI"/>
            <family val="2"/>
          </rPr>
          <t xml:space="preserve">
</t>
        </r>
      </text>
    </comment>
    <comment ref="F27" authorId="1" shapeId="0" xr:uid="{00000000-0006-0000-0000-00000A000000}">
      <text>
        <r>
          <rPr>
            <sz val="9"/>
            <color indexed="81"/>
            <rFont val="Segoe UI"/>
            <family val="2"/>
          </rPr>
          <t xml:space="preserve">Kurzarbeitsstunden des obenerwähnten Monats bzw. nur für den von der kantonalen Amtsstelle bewilligten Zeitraum.
Berechnung der Kurzarbeitsstunden:
</t>
        </r>
        <r>
          <rPr>
            <u/>
            <sz val="9"/>
            <color indexed="81"/>
            <rFont val="Segoe UI"/>
            <family val="2"/>
          </rPr>
          <t>Arbeitnehmende mit vereinbarter Arbeitszeit:</t>
        </r>
        <r>
          <rPr>
            <sz val="9"/>
            <color indexed="81"/>
            <rFont val="Segoe UI"/>
            <family val="2"/>
          </rPr>
          <t xml:space="preserve">
Sollstunden im aktuellen Monat
- minus gearbeitete Stunden (inklusive Mehrstunden)
- minus bezahlte/unbezahlte Absenzen wie Ferien, Feiertage, Krankheit, Unfall, Militär, Zivilschutz, Schule etc.
=&gt;Kurzarbeitsstunden
</t>
        </r>
        <r>
          <rPr>
            <sz val="9"/>
            <color indexed="81"/>
            <rFont val="Segoe UI"/>
            <family val="2"/>
          </rPr>
          <t xml:space="preserve">
</t>
        </r>
      </text>
    </comment>
    <comment ref="F31" authorId="1" shapeId="0" xr:uid="{00000000-0006-0000-0000-00000B000000}">
      <text>
        <r>
          <rPr>
            <sz val="9"/>
            <color indexed="81"/>
            <rFont val="Segoe UI"/>
            <family val="2"/>
          </rPr>
          <t xml:space="preserve">Der monatlich mögliche ahv-pflichtige Lohn beträgt pro Person maximal Fr. 12'350. 
</t>
        </r>
        <r>
          <rPr>
            <u/>
            <sz val="9"/>
            <color indexed="81"/>
            <rFont val="Segoe UI"/>
            <family val="2"/>
          </rPr>
          <t>In der AHV-pflichtigen Lohnsumme sind enthalten:</t>
        </r>
        <r>
          <rPr>
            <sz val="9"/>
            <color indexed="81"/>
            <rFont val="Segoe UI"/>
            <family val="2"/>
          </rPr>
          <t xml:space="preserve">
- Monatslohn inklusive Anteil 13. Monatslohn oder Gratifikation (falls vereinbart)
- Stundenlohn inklusive Anteil 13. Monatslohn oder Gratifikation (falls vereinbart), Ferien- und Feiertagsentschädigung
- AHV-pflichtige Zulagen wie z.B. Nacht-, Schicht- und Pikettzulage etc., Privatanteil Geschäftsfahrzeug
</t>
        </r>
        <r>
          <rPr>
            <u/>
            <sz val="9"/>
            <color indexed="81"/>
            <rFont val="Segoe UI"/>
            <family val="2"/>
          </rPr>
          <t>Nicht zu berücksichtigen sind:</t>
        </r>
        <r>
          <rPr>
            <sz val="9"/>
            <color indexed="81"/>
            <rFont val="Segoe UI"/>
            <family val="2"/>
          </rPr>
          <t xml:space="preserve">
- Entschädigungen für Mehrstunden
- Zulagen für arbeitsbedingte Inkonvenienzen wie Baustellen- und Schmutzzulagen
- Spesenentschädigungen
</t>
        </r>
        <r>
          <rPr>
            <b/>
            <sz val="9"/>
            <color indexed="81"/>
            <rFont val="Segoe UI"/>
            <family val="2"/>
          </rPr>
          <t>Bitte diese Angaben in den betrieblichen Unterlagen hervorheben.</t>
        </r>
      </text>
    </comment>
    <comment ref="A33" authorId="1" shapeId="0" xr:uid="{00000000-0006-0000-0000-00000C000000}">
      <text>
        <r>
          <rPr>
            <sz val="9"/>
            <color indexed="81"/>
            <rFont val="Segoe UI"/>
            <family val="2"/>
          </rPr>
          <t xml:space="preserve">Bei Erscheinen des roten Warnhinweises ist die Lohnsumme  über dem maximal möglichen Betrag und muss angepasst werden (Anzahl anspruchsberechtigte Arbeitnehmende x max. Fr. 12'350).
</t>
        </r>
      </text>
    </comment>
    <comment ref="F36" authorId="0" shapeId="0" xr:uid="{00000000-0006-0000-0000-00000D000000}">
      <text>
        <r>
          <rPr>
            <sz val="9"/>
            <color indexed="81"/>
            <rFont val="Segoe UI"/>
            <family val="2"/>
          </rPr>
          <t xml:space="preserve">Der Karenztag wird wie folgt ermittelt:
AHV-pflichtige Lohnsumme aller anspruchsberechtigten AN geteilt durch die Anzahl Werktage des entsprechenden Monats bzw. bei Pro-Rata-Berechnung durch die Anzahl Werktage der entsprechenden Zeitspanne. 
80% dieses Betrages wird durch die Anzahl der anspruchsberechtigten AN geteilt und mit der Anzahl von Kurzarbeit betroffenen AN multipliziert.
</t>
        </r>
      </text>
    </comment>
  </commentList>
</comments>
</file>

<file path=xl/sharedStrings.xml><?xml version="1.0" encoding="utf-8"?>
<sst xmlns="http://schemas.openxmlformats.org/spreadsheetml/2006/main" count="70" uniqueCount="63">
  <si>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</si>
  <si>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</si>
  <si>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</si>
  <si>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</si>
  <si>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</si>
  <si>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</si>
  <si>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</si>
  <si>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</si>
  <si>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</si>
  <si>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</si>
  <si>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</si>
  <si>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</si>
  <si>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</si>
  <si>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</si>
  <si>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</si>
  <si>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</si>
  <si>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</si>
  <si>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</si>
  <si>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</si>
  <si>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</si>
  <si>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</si>
  <si>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</si>
  <si>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</si>
  <si>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</si>
  <si>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Anzahl anspruchsberechtigte Arbeitnehmende</t>
  </si>
  <si>
    <t>Nicht anspruchsberechtigte Personen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</si>
  <si>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</si>
  <si>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</si>
  <si>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</si>
  <si>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</si>
  <si>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t>Vom Betrieb zu belegende Angaben</t>
  </si>
  <si>
    <t>Einreichefrist</t>
  </si>
  <si>
    <t>Wer vorliegendes Formular nicht wahrheitsgetreu ausfüllt, muss mit strafrechtlichen Folgen rechnen (Art. 105 ff. AVIG)</t>
  </si>
  <si>
    <t>Für Hinweise zu den Feldern bewegen Sie den Cursor auf die rote Ecke.</t>
  </si>
  <si>
    <t>Email</t>
  </si>
  <si>
    <r>
      <t xml:space="preserve">Zur effizienten Bearbeitung der Abrechnung und schnellstmöglichen Auszahlung der Kurzarbeitsentschädigung bitten wir den Betrieb </t>
    </r>
    <r>
      <rPr>
        <u/>
        <sz val="10"/>
        <rFont val="Arial"/>
        <family val="2"/>
      </rPr>
      <t>das Total der Sollstunden sowie das Total der ahv-pflichtigen Lohnsumme auf den betrieblichen Unterlagen hervorzuheben</t>
    </r>
    <r>
      <rPr>
        <sz val="10"/>
        <rFont val="Arial"/>
        <family val="2"/>
      </rPr>
      <t>.</t>
    </r>
  </si>
  <si>
    <t>AHV-pflichtigte Lohnsumme</t>
  </si>
  <si>
    <r>
      <t xml:space="preserve">Inkl. AHV-pflichtige Zulagen wie auch geschuldeter Anteil am 13. Monatslohn oder Gratifikation, Ferien- und Feiertagsentschädigungen bei Arbeitnehmenden im Stundenlohn, jedoch insgesamt </t>
    </r>
    <r>
      <rPr>
        <u/>
        <sz val="10"/>
        <rFont val="Arial"/>
        <family val="2"/>
      </rPr>
      <t>max. Fr. 12'350 pro Person</t>
    </r>
    <r>
      <rPr>
        <sz val="10"/>
        <rFont val="Arial"/>
        <family val="2"/>
      </rPr>
      <t>.
Nicht zu berücksichtigen sind Entschädigungen für Mehrstunden, Zulagen für arbeitsbedingte Inkonvenienzen wie Baustellen- und Schmutzzulagen und Spesenentschädigungen.</t>
    </r>
  </si>
  <si>
    <t>Einführung Kurzarbeit</t>
  </si>
  <si>
    <t>Beendigung Kurzarbeit</t>
  </si>
  <si>
    <r>
      <t xml:space="preserve">AHV-pflichtige Lohnsumme </t>
    </r>
    <r>
      <rPr>
        <u/>
        <sz val="11"/>
        <rFont val="Arial"/>
        <family val="2"/>
      </rPr>
      <t>aller anspruchsberechtigten</t>
    </r>
    <r>
      <rPr>
        <sz val="11"/>
        <rFont val="Arial"/>
        <family val="2"/>
      </rPr>
      <t xml:space="preserve"> Arbeitnehmenden
(max. Fr. 12'350 pro Person)</t>
    </r>
  </si>
  <si>
    <t>Pro-Rata-Berechnung</t>
  </si>
  <si>
    <t>Abzüglich 1 Karenztag (80%) für die von KA betroffenen Arbeitnehmenden</t>
  </si>
  <si>
    <t>Die nachfolgenden Angaben beziehen sich alle auf die obengenannte Abrechnungsperiode 
bzw. bei der Pro-Rata-Berechnung auf die eingetragenen Zeitspanne.</t>
  </si>
  <si>
    <t>Antrag und Abrechnung von Kurzarbeitsentschädigung</t>
  </si>
  <si>
    <t>(Gültig für Abrechnungsperioden September bis Dezember 2020)</t>
  </si>
  <si>
    <r>
      <t>Pro-Rata-Berechnung</t>
    </r>
    <r>
      <rPr>
        <sz val="11"/>
        <rFont val="Arial"/>
        <family val="2"/>
      </rPr>
      <t xml:space="preserve"> (muss nur in Ausnahmefällen ausgefüllt werden - vgl. Erklärung Rückseite)</t>
    </r>
  </si>
  <si>
    <t>Grundsätzlich entspricht immer der ganze Kalendermonat der Abrechnungsperiode</t>
  </si>
  <si>
    <t>Wird der geforderte Mindestarbeitsausfall von 10 % nur deshalb nicht erreicht, weil im Monat der Einführung bzw. im Monat der Beendigung der Kurzarbeit der prozentuale wirtschaftlich bedingte Arbeitsausfall aus dem ganzen Kalendermonat berechnet wurde, muss eine Pro-Rata-Berechnung vorgenommen werden.
In diesem Fall sind die Eingabefelder der Pro-Rata-Berechnung auszufüllen. Zudem muss der Betrieb die Sollstunden und die AHV-pflichtige Lohnsumme Pro-Rata berechnen und in die entsprechenden Felder eintragen.</t>
  </si>
  <si>
    <r>
      <rPr>
        <u/>
        <sz val="10"/>
        <rFont val="Arial"/>
        <family val="2"/>
      </rPr>
      <t>Beispiel für September 2020 (22 Werktage):</t>
    </r>
    <r>
      <rPr>
        <sz val="10"/>
        <rFont val="Arial"/>
        <family val="2"/>
      </rPr>
      <t xml:space="preserve">
Einführung Kurzarbeit 14.9.2020, Sollstunden ganzer Monat 1'760 Std., AHV-pflichtige Lohnsumme ganzer Monat Fr. 80'000
Pro-Rata-Berechnung vom 14.9. - 30.9.20 (13 Tage):
Sollstunden 1'040 Std. (1'760 / 22 x 13), AHV-pflichtige Lohnsumme Fr. 47'272.70 (80'000 / 22 x 13)
Die Karenzzeit Pro-Rata wird automatisch berechnet.</t>
    </r>
  </si>
  <si>
    <t>Karenztag grösser/gleich Ausfall</t>
  </si>
  <si>
    <t>Fehler Datum: Pro-Rata-Berechnung nur für den gleichen Monat zulässig</t>
  </si>
  <si>
    <t>Fehlermeldungen (werden ausgeblendet)</t>
  </si>
  <si>
    <t>Fehler Anzahl</t>
  </si>
  <si>
    <t>Fehler Stunden</t>
  </si>
  <si>
    <t>AHV-pflichtige Lohnsumme übersteigt max. möglichen Betrag   'Anzahl Arbeitnehmende x max. Fr. 12'350</t>
  </si>
  <si>
    <t>Mindestausfall nicht erreicht</t>
  </si>
  <si>
    <t>Der Arbeitgeber bestätigt mit Unterschrift, alle Angaben wahrheitsgetreu gemacht zu haben. Zudem bestätigt der Arbeitgeber, die Kurzarbeitsentschädigung den Arbeitnehmenden am ordentlichen Zahltagstermin ausgerichtet zu haben.</t>
  </si>
  <si>
    <t>Arbeitnehmende, deren Arbeitsausfall nicht bestimmbar (bspw. Arbeitsverhältnisse auf Abruf mit erheblichen Schwankungen, vgl. dazu die FAQ zum Formular) oder deren Arbeitszeit nicht ausreichend kontrollierbar ist;
Arbeitnehmende, die in einem gekündigten Arbeitsverhältnis, in einem Arbeitsverhältnis auf bestimmte Dauer (vgl. dazu die FAQ zum Formular), einem Lehrverhältnis oder im Dienste einer Organisation für Temporärarbeit stehen;
Personen, die in ihrer Eigenschaft als Gesellschafter, als finanziell am Betrieb Beteiligte oder als Mitglied eines obersten Entscheidungsgremiums die Entscheidungen des Arbeitgebers bestimmen oder massgeblich beeinflussen können, sowie ihre mitarbeitenden Ehegatten/Ehegattinnen oder ihre mitarbeitenden eingetragenen Partner/Partnerinnen;
Arbeitnehmende, die mit der Kurzarbeit nicht einverstanden sind.
=&gt; Diese Personen sind nicht auf der Abrechnung aufzuführen.</t>
  </si>
  <si>
    <t>Fehler: Nicht gleicher Monat</t>
  </si>
  <si>
    <t>Zwischenresultat</t>
  </si>
  <si>
    <t>betriebliche Unterlagen zu den Sollstunden, den wirtschaftlich bedingten Ausfallstunden sowie zur Lohnsumme wie bspw. Stundenlisten und Lohnjournale</t>
  </si>
  <si>
    <t>Zulässige Monate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</si>
</sst>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mm\ yyyy"/>
    <numFmt numFmtId="166" formatCode="mmmm\ yyyy"/>
  </numFmts>
  <fonts count="19"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42">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0" fontId="4" fillId="0" borderId="0" xfId="0"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0" fontId="0" fillId="0" borderId="0" xfId="0" applyFill="1" applyBorder="1"/>
    <xf numFmtId="0" fontId="1" fillId="0" borderId="0" xfId="0" applyFont="1"/>
    <xf numFmtId="4" fontId="1" fillId="0" borderId="0" xfId="0" applyNumberFormat="1" applyFont="1"/>
    <xf numFmtId="0" fontId="1" fillId="0" borderId="0" xfId="0" applyFont="1" applyFill="1"/>
    <xf numFmtId="4" fontId="1" fillId="0" borderId="0" xfId="0" applyNumberFormat="1" applyFont="1" applyFill="1"/>
    <xf numFmtId="49" fontId="1" fillId="0" borderId="0" xfId="0" applyNumberFormat="1" applyFont="1" applyAlignment="1">
      <alignment horizontal="left" wrapText="1"/>
    </xf>
    <xf numFmtId="0" fontId="13" fillId="0" borderId="0" xfId="0" applyFont="1" applyAlignment="1">
      <alignment vertical="top"/>
    </xf>
    <xf numFmtId="0" fontId="12" fillId="0" borderId="0" xfId="0" applyFont="1" applyAlignment="1">
      <alignment vertical="top"/>
    </xf>
    <xf numFmtId="0" fontId="12" fillId="0" borderId="0" xfId="0" applyFont="1" applyFill="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6" fillId="0" borderId="7" xfId="0" applyNumberFormat="1" applyFont="1" applyFill="1" applyBorder="1" applyAlignment="1" applyProtection="1">
      <alignment horizontal="center" vertical="center"/>
    </xf>
    <xf numFmtId="0" fontId="17" fillId="0" borderId="8" xfId="0" applyNumberFormat="1" applyFont="1" applyFill="1" applyBorder="1" applyAlignment="1" applyProtection="1">
      <alignment horizontal="right" vertical="center"/>
    </xf>
    <xf numFmtId="14" fontId="16" fillId="0" borderId="9" xfId="0" applyNumberFormat="1" applyFont="1" applyFill="1" applyBorder="1" applyAlignment="1" applyProtection="1">
      <alignment horizontal="center" vertical="center"/>
      <protection locked="0"/>
    </xf>
    <xf numFmtId="165" fontId="0" fillId="0" borderId="0" xfId="0" applyNumberFormat="1"/>
    <xf numFmtId="0" fontId="11" fillId="0" borderId="7" xfId="0" applyNumberFormat="1" applyFont="1" applyFill="1" applyBorder="1" applyAlignment="1" applyProtection="1">
      <alignment horizontal="right" vertical="center"/>
    </xf>
    <xf numFmtId="0" fontId="4" fillId="0" borderId="0" xfId="0" applyFont="1" applyAlignment="1">
      <alignment horizontal="center" vertical="center"/>
    </xf>
    <xf numFmtId="0" fontId="0" fillId="0" borderId="0" xfId="0" applyAlignment="1">
      <alignment horizontal="left"/>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4" fillId="0" borderId="0" xfId="0" applyFont="1" applyFill="1"/>
    <xf numFmtId="0" fontId="1" fillId="0" borderId="0" xfId="0" applyFont="1" applyFill="1" applyAlignment="1">
      <alignment horizontal="justify" vertical="top" wrapText="1"/>
    </xf>
    <xf numFmtId="49" fontId="1" fillId="0" borderId="0" xfId="0" applyNumberFormat="1" applyFont="1" applyFill="1" applyAlignment="1">
      <alignment horizontal="justify" vertical="top" wrapText="1"/>
    </xf>
    <xf numFmtId="0" fontId="5" fillId="0" borderId="12" xfId="0" applyFont="1" applyBorder="1" applyAlignment="1">
      <alignment vertical="center"/>
    </xf>
    <xf numFmtId="0" fontId="5" fillId="0" borderId="13" xfId="0" applyFont="1" applyBorder="1" applyAlignment="1">
      <alignment vertical="center"/>
    </xf>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11" fillId="0" borderId="0" xfId="0" applyFont="1" applyFill="1" applyAlignment="1">
      <alignment horizontal="left"/>
    </xf>
    <xf numFmtId="0" fontId="18" fillId="0" borderId="0" xfId="0" applyFont="1" applyAlignment="1">
      <alignment vertical="center"/>
    </xf>
    <xf numFmtId="0" fontId="4" fillId="0" borderId="0" xfId="0" applyFont="1" applyAlignment="1">
      <alignment horizontal="left"/>
    </xf>
    <xf numFmtId="0" fontId="0" fillId="4" borderId="0" xfId="0" applyFill="1" applyAlignment="1">
      <alignment vertical="center"/>
    </xf>
    <xf numFmtId="165" fontId="0" fillId="4" borderId="0" xfId="0" applyNumberFormat="1" applyFill="1"/>
    <xf numFmtId="0" fontId="4" fillId="4" borderId="0" xfId="0" applyFont="1" applyFill="1" applyAlignment="1">
      <alignment horizontal="left"/>
    </xf>
    <xf numFmtId="4" fontId="4" fillId="0" borderId="4"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3" fillId="0"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17" fillId="0" borderId="17" xfId="0" applyFont="1" applyBorder="1" applyAlignment="1">
      <alignment horizontal="right" vertical="center"/>
    </xf>
    <xf numFmtId="0" fontId="0" fillId="0" borderId="0" xfId="0" applyAlignment="1">
      <alignment horizontal="left"/>
    </xf>
    <xf numFmtId="0" fontId="4" fillId="0" borderId="0" xfId="0" applyFont="1" applyFill="1" applyBorder="1" applyAlignment="1">
      <alignment horizontal="left" vertical="center"/>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7" fillId="0" borderId="0" xfId="0" applyFont="1" applyFill="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14" fontId="16" fillId="0" borderId="18" xfId="0" applyNumberFormat="1" applyFont="1" applyFill="1" applyBorder="1" applyAlignment="1" applyProtection="1">
      <alignment horizontal="center" vertical="center"/>
      <protection locked="0"/>
    </xf>
    <xf numFmtId="14" fontId="16" fillId="0" borderId="16" xfId="0" applyNumberFormat="1" applyFont="1" applyFill="1" applyBorder="1" applyAlignment="1" applyProtection="1">
      <alignment horizontal="center" vertical="center"/>
      <protection locked="0"/>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0" borderId="0" xfId="0" applyFont="1" applyAlignment="1">
      <alignment horizontal="left" vertical="center" wrapText="1"/>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1" fillId="0" borderId="0" xfId="0" applyFont="1" applyFill="1" applyAlignment="1">
      <alignment horizontal="left" vertical="top" wrapText="1"/>
    </xf>
    <xf numFmtId="0" fontId="4" fillId="0" borderId="4" xfId="0" applyFont="1" applyBorder="1" applyAlignment="1">
      <alignment horizontal="center" vertical="center"/>
    </xf>
    <xf numFmtId="0" fontId="4" fillId="0" borderId="0" xfId="0" applyFont="1" applyAlignment="1">
      <alignment horizontal="center" vertical="center"/>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0" fontId="1" fillId="0" borderId="0" xfId="0" applyFont="1" applyFill="1" applyAlignment="1">
      <alignment horizontal="justify" vertical="top" wrapText="1"/>
    </xf>
    <xf numFmtId="4" fontId="4" fillId="0" borderId="4"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17" fillId="0" borderId="13" xfId="0" applyFont="1" applyBorder="1" applyAlignment="1">
      <alignment horizontal="right" vertical="center" wrapText="1"/>
    </xf>
    <xf numFmtId="0" fontId="4" fillId="0" borderId="0" xfId="0" applyFont="1" applyFill="1" applyAlignment="1">
      <alignment horizontal="justify" vertical="center" wrapText="1"/>
    </xf>
    <xf numFmtId="0" fontId="4" fillId="0" borderId="0" xfId="0" applyFont="1" applyAlignment="1">
      <alignment horizontal="left" vertical="center"/>
    </xf>
    <xf numFmtId="49" fontId="13" fillId="0" borderId="0" xfId="0" applyNumberFormat="1" applyFont="1" applyAlignment="1">
      <alignment horizontal="justify" vertical="top" wrapText="1"/>
    </xf>
    <xf numFmtId="49" fontId="1" fillId="0" borderId="0" xfId="0" applyNumberFormat="1" applyFont="1" applyFill="1" applyAlignment="1">
      <alignment horizontal="justify" vertical="top" wrapText="1"/>
    </xf>
    <xf numFmtId="0" fontId="1" fillId="0" borderId="0" xfId="0" applyFont="1" applyAlignment="1">
      <alignment horizontal="center"/>
    </xf>
    <xf numFmtId="4" fontId="4" fillId="0" borderId="7" xfId="0" applyNumberFormat="1" applyFont="1" applyFill="1" applyBorder="1" applyAlignment="1">
      <alignment horizontal="center" vertical="center" wrapText="1"/>
    </xf>
    <xf numFmtId="49" fontId="1" fillId="2" borderId="0" xfId="0" applyNumberFormat="1" applyFont="1" applyFill="1" applyAlignment="1" applyProtection="1">
      <alignment horizontal="left" wrapText="1"/>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11" fillId="0" borderId="7"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cellXfs>
  <cellStyles count="1">
    <cellStyle name="Standard" xfId="0" builtinId="0"/>
  </cellStyles>
  <dxfs count="23">
    <dxf>
      <fill>
        <patternFill>
          <bgColor theme="7" tint="0.59996337778862885"/>
        </patternFill>
      </fill>
    </dxf>
    <dxf>
      <font>
        <color theme="0"/>
      </font>
    </dxf>
    <dxf>
      <font>
        <color theme="0"/>
      </font>
    </dxf>
    <dxf>
      <font>
        <color theme="0"/>
      </font>
    </dxf>
    <dxf>
      <font>
        <color theme="0"/>
      </font>
      <fill>
        <patternFill>
          <bgColor theme="0"/>
        </patternFill>
      </fill>
    </dxf>
    <dxf>
      <fill>
        <patternFill>
          <bgColor theme="0"/>
        </patternFill>
      </fill>
    </dxf>
    <dxf>
      <font>
        <b/>
        <i val="0"/>
        <color rgb="FFFF0000"/>
      </font>
    </dxf>
    <dxf>
      <font>
        <color theme="0"/>
      </font>
    </dxf>
    <dxf>
      <fill>
        <patternFill>
          <bgColor theme="7" tint="0.59996337778862885"/>
        </patternFill>
      </fill>
    </dxf>
    <dxf>
      <fill>
        <patternFill>
          <bgColor theme="7" tint="0.39994506668294322"/>
        </patternFill>
      </fill>
    </dxf>
    <dxf>
      <font>
        <b/>
        <i val="0"/>
        <color rgb="FFFF0000"/>
      </font>
    </dxf>
    <dxf>
      <font>
        <color theme="0"/>
      </font>
    </dxf>
    <dxf>
      <font>
        <color theme="0"/>
      </font>
    </dxf>
    <dxf>
      <font>
        <color theme="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85969</xdr:colOff>
      <xdr:row>0</xdr:row>
      <xdr:rowOff>302267</xdr:rowOff>
    </xdr:from>
    <xdr:to>
      <xdr:col>16</xdr:col>
      <xdr:colOff>213986</xdr:colOff>
      <xdr:row>2</xdr:row>
      <xdr:rowOff>209837</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4416" y="302267"/>
          <a:ext cx="1427899" cy="45441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Q68"/>
  <sheetViews>
    <sheetView showGridLines="0" tabSelected="1" showWhiteSpace="0" zoomScaleNormal="100" workbookViewId="0">
      <selection activeCell="C16" sqref="C16"/>
    </sheetView>
  </sheetViews>
  <sheetFormatPr baseColWidth="10" defaultRowHeight="14.25" x14ac:dyDescent="0.2"/>
  <cols>
    <col min="1" max="1" width="17.625" customWidth="1"/>
    <col min="2" max="2" width="16.375" customWidth="1"/>
    <col min="3" max="3" width="17.375" customWidth="1"/>
    <col min="4" max="4" width="21.125" customWidth="1"/>
    <col min="5" max="5" width="3.5" customWidth="1"/>
    <col min="6" max="6" width="17" customWidth="1"/>
    <col min="7" max="7" width="5.125" style="36" hidden="1" customWidth="1"/>
    <col min="8" max="8" width="15.625" style="36" hidden="1" customWidth="1"/>
    <col min="9" max="16" width="11.25" hidden="1" customWidth="1"/>
  </cols>
  <sheetData>
    <row r="1" spans="1:10" ht="24.6" customHeight="1" x14ac:dyDescent="0.2">
      <c r="A1" s="83" t="s">
        <v>44</v>
      </c>
      <c r="B1" s="83"/>
      <c r="C1" s="83"/>
      <c r="D1" s="83"/>
      <c r="E1" s="83"/>
      <c r="F1" s="83"/>
    </row>
    <row r="2" spans="1:10" ht="18" customHeight="1" x14ac:dyDescent="0.2">
      <c r="B2" s="84" t="s">
        <v>45</v>
      </c>
      <c r="C2" s="84"/>
      <c r="D2" s="84"/>
      <c r="E2" s="84"/>
      <c r="F2" s="69"/>
      <c r="G2" s="4"/>
      <c r="H2" s="4"/>
      <c r="I2" s="4"/>
      <c r="J2" s="5"/>
    </row>
    <row r="3" spans="1:10" ht="18" customHeight="1" x14ac:dyDescent="0.2">
      <c r="A3" s="133" t="s">
        <v>33</v>
      </c>
      <c r="B3" s="133"/>
      <c r="C3" s="133"/>
      <c r="D3" s="133"/>
      <c r="E3" s="133"/>
      <c r="F3" s="133"/>
      <c r="G3" s="4"/>
      <c r="H3" s="4"/>
      <c r="I3" s="4"/>
      <c r="J3" s="5"/>
    </row>
    <row r="4" spans="1:10" s="6" customFormat="1" ht="18.75" customHeight="1" x14ac:dyDescent="0.2">
      <c r="A4" s="18" t="s">
        <v>6</v>
      </c>
      <c r="B4" s="19"/>
      <c r="C4" s="19"/>
      <c r="D4" s="38" t="s">
        <v>4</v>
      </c>
      <c r="E4" s="19"/>
      <c r="F4" s="20"/>
      <c r="G4" s="3"/>
      <c r="H4" s="3"/>
    </row>
    <row r="5" spans="1:10" s="6" customFormat="1" ht="18.75" customHeight="1" x14ac:dyDescent="0.2">
      <c r="A5" s="137"/>
      <c r="B5" s="138"/>
      <c r="C5" s="139"/>
      <c r="D5" s="105"/>
      <c r="E5" s="106"/>
      <c r="F5" s="107"/>
      <c r="G5" s="3"/>
      <c r="H5" s="3"/>
    </row>
    <row r="6" spans="1:10" s="6" customFormat="1" ht="18.75" customHeight="1" x14ac:dyDescent="0.2">
      <c r="A6" s="137"/>
      <c r="B6" s="138"/>
      <c r="C6" s="139"/>
      <c r="D6" s="108"/>
      <c r="E6" s="109"/>
      <c r="F6" s="110"/>
      <c r="G6" s="3"/>
      <c r="H6" s="3"/>
    </row>
    <row r="7" spans="1:10" s="6" customFormat="1" ht="18.75" customHeight="1" x14ac:dyDescent="0.2">
      <c r="A7" s="137"/>
      <c r="B7" s="138"/>
      <c r="C7" s="139"/>
      <c r="D7" s="108"/>
      <c r="E7" s="109"/>
      <c r="F7" s="110"/>
      <c r="G7" s="3"/>
      <c r="H7" s="3"/>
    </row>
    <row r="8" spans="1:10" s="6" customFormat="1" ht="18.75" customHeight="1" x14ac:dyDescent="0.2">
      <c r="A8" s="137"/>
      <c r="B8" s="138"/>
      <c r="C8" s="139"/>
      <c r="D8" s="130"/>
      <c r="E8" s="131"/>
      <c r="F8" s="132"/>
      <c r="G8" s="3"/>
      <c r="H8" s="80" t="s">
        <v>62</v>
      </c>
    </row>
    <row r="9" spans="1:10" s="6" customFormat="1" ht="18.75" customHeight="1" x14ac:dyDescent="0.2">
      <c r="A9" s="23" t="s">
        <v>5</v>
      </c>
      <c r="B9" s="140"/>
      <c r="C9" s="141"/>
      <c r="D9" s="39"/>
      <c r="E9" s="21"/>
      <c r="F9" s="22"/>
      <c r="G9" s="3"/>
      <c r="H9" s="82">
        <v>44075</v>
      </c>
    </row>
    <row r="10" spans="1:10" s="6" customFormat="1" ht="18.75" customHeight="1" x14ac:dyDescent="0.2">
      <c r="A10" s="24" t="s">
        <v>8</v>
      </c>
      <c r="B10" s="88"/>
      <c r="C10" s="89"/>
      <c r="D10" s="134"/>
      <c r="E10" s="135"/>
      <c r="F10" s="136"/>
      <c r="G10" s="3"/>
      <c r="H10" s="82">
        <v>44105</v>
      </c>
    </row>
    <row r="11" spans="1:10" s="6" customFormat="1" ht="18.75" customHeight="1" x14ac:dyDescent="0.2">
      <c r="A11" s="23" t="s">
        <v>9</v>
      </c>
      <c r="B11" s="88"/>
      <c r="C11" s="89"/>
      <c r="D11" s="134"/>
      <c r="E11" s="135"/>
      <c r="F11" s="136"/>
      <c r="G11" s="3"/>
      <c r="H11" s="82">
        <v>44136</v>
      </c>
    </row>
    <row r="12" spans="1:10" s="6" customFormat="1" ht="18.75" customHeight="1" x14ac:dyDescent="0.2">
      <c r="A12" s="23" t="s">
        <v>10</v>
      </c>
      <c r="B12" s="88"/>
      <c r="C12" s="89"/>
      <c r="D12" s="134"/>
      <c r="E12" s="135"/>
      <c r="F12" s="136"/>
      <c r="G12" s="3"/>
      <c r="H12" s="82">
        <v>44166</v>
      </c>
    </row>
    <row r="13" spans="1:10" s="6" customFormat="1" ht="18.75" customHeight="1" x14ac:dyDescent="0.2">
      <c r="A13" s="23" t="s">
        <v>34</v>
      </c>
      <c r="B13" s="88"/>
      <c r="C13" s="89"/>
      <c r="D13" s="134"/>
      <c r="E13" s="135"/>
      <c r="F13" s="136"/>
      <c r="G13" s="3"/>
      <c r="H13" s="3"/>
    </row>
    <row r="14" spans="1:10" s="6" customFormat="1" ht="18.75" customHeight="1" x14ac:dyDescent="0.2">
      <c r="A14" s="23" t="s">
        <v>11</v>
      </c>
      <c r="B14" s="21"/>
      <c r="C14" s="26"/>
      <c r="D14" s="26"/>
      <c r="E14" s="26"/>
      <c r="F14" s="27"/>
      <c r="G14" s="3"/>
      <c r="H14" s="3"/>
    </row>
    <row r="15" spans="1:10" s="6" customFormat="1" ht="21.75" customHeight="1" x14ac:dyDescent="0.2">
      <c r="A15" s="101"/>
      <c r="B15" s="102"/>
      <c r="C15" s="102"/>
      <c r="D15" s="102"/>
      <c r="E15" s="102"/>
      <c r="F15" s="103"/>
      <c r="G15" s="3"/>
      <c r="H15" s="3"/>
    </row>
    <row r="16" spans="1:10" s="28" customFormat="1" ht="30" customHeight="1" x14ac:dyDescent="0.2">
      <c r="A16" s="70" t="s">
        <v>7</v>
      </c>
      <c r="B16" s="71"/>
      <c r="C16" s="81"/>
      <c r="D16" s="99" t="s">
        <v>47</v>
      </c>
      <c r="E16" s="99"/>
      <c r="F16" s="100"/>
      <c r="G16" s="61" t="str">
        <f>IF(C16="","",NETWORKDAYS(C16,EOMONTH(C16,0)))</f>
        <v/>
      </c>
      <c r="H16" s="62"/>
      <c r="J16" s="73" t="s">
        <v>52</v>
      </c>
    </row>
    <row r="17" spans="1:17" s="6" customFormat="1" ht="22.15" customHeight="1" x14ac:dyDescent="0.2">
      <c r="A17" s="85" t="str">
        <f>IF(OR(I17=I18,I17="",I18=""),"",J17)</f>
        <v/>
      </c>
      <c r="B17" s="85"/>
      <c r="C17" s="85"/>
      <c r="D17" s="85"/>
      <c r="E17" s="85"/>
      <c r="F17" s="85"/>
      <c r="G17" s="3"/>
      <c r="H17" s="3"/>
      <c r="I17" s="76" t="str">
        <f>IF(C16="","",TEXT(C16,"MM"))</f>
        <v/>
      </c>
      <c r="J17" s="75" t="s">
        <v>59</v>
      </c>
    </row>
    <row r="18" spans="1:17" ht="36.6" customHeight="1" x14ac:dyDescent="0.2">
      <c r="A18" s="94" t="s">
        <v>46</v>
      </c>
      <c r="B18" s="95"/>
      <c r="C18" s="95"/>
      <c r="D18" s="95"/>
      <c r="E18" s="95"/>
      <c r="F18" s="96"/>
      <c r="I18" s="56" t="str">
        <f>IF(C19="","",TEXT(C19,"MM"))</f>
        <v/>
      </c>
      <c r="L18" s="59"/>
    </row>
    <row r="19" spans="1:17" ht="22.9" customHeight="1" x14ac:dyDescent="0.2">
      <c r="A19" s="50"/>
      <c r="B19" s="49" t="s">
        <v>38</v>
      </c>
      <c r="C19" s="55"/>
      <c r="D19" s="49" t="s">
        <v>39</v>
      </c>
      <c r="E19" s="97"/>
      <c r="F19" s="98"/>
      <c r="G19" s="77" t="str">
        <f>IF(AND(C19&gt;0,E19&gt;0),NETWORKDAYS(C19,E19),G16)</f>
        <v/>
      </c>
      <c r="I19" s="56" t="str">
        <f>IF(E19="","",TEXT(E19,"MM"))</f>
        <v/>
      </c>
    </row>
    <row r="20" spans="1:17" ht="19.149999999999999" customHeight="1" x14ac:dyDescent="0.2">
      <c r="A20" s="51"/>
      <c r="B20" s="52"/>
      <c r="C20" s="53"/>
      <c r="D20" s="52"/>
      <c r="E20" s="57"/>
      <c r="F20" s="54" t="str">
        <f>IF(I18=I19,G19,J20)</f>
        <v/>
      </c>
      <c r="G20" s="72"/>
      <c r="J20" t="s">
        <v>51</v>
      </c>
    </row>
    <row r="21" spans="1:17" ht="32.450000000000003" customHeight="1" x14ac:dyDescent="0.2">
      <c r="A21" s="90" t="s">
        <v>43</v>
      </c>
      <c r="B21" s="90"/>
      <c r="C21" s="90"/>
      <c r="D21" s="90"/>
      <c r="E21" s="90"/>
      <c r="F21" s="90"/>
      <c r="G21" s="3"/>
    </row>
    <row r="22" spans="1:17" ht="25.5" customHeight="1" x14ac:dyDescent="0.2">
      <c r="A22" s="91" t="s">
        <v>0</v>
      </c>
      <c r="B22" s="91"/>
      <c r="C22" s="91"/>
      <c r="D22" s="91"/>
      <c r="E22" s="2"/>
      <c r="F22" s="13"/>
      <c r="G22" s="3"/>
    </row>
    <row r="23" spans="1:17" ht="25.5" customHeight="1" x14ac:dyDescent="0.2">
      <c r="A23" s="34" t="s">
        <v>24</v>
      </c>
      <c r="B23" s="32"/>
      <c r="C23" s="32"/>
      <c r="D23" s="32"/>
      <c r="E23" s="25"/>
      <c r="F23" s="35"/>
      <c r="G23" s="3"/>
    </row>
    <row r="24" spans="1:17" ht="25.5" customHeight="1" x14ac:dyDescent="0.2">
      <c r="A24" s="34" t="s">
        <v>28</v>
      </c>
      <c r="B24" s="32"/>
      <c r="C24" s="32"/>
      <c r="D24" s="92" t="str">
        <f>IF(OR($F$24&gt;$F$23,F24&lt;1),I24,"")</f>
        <v>Fehler Anzahl</v>
      </c>
      <c r="E24" s="93"/>
      <c r="F24" s="35"/>
      <c r="G24" s="3"/>
      <c r="I24" s="87" t="s">
        <v>53</v>
      </c>
      <c r="J24" s="87"/>
      <c r="K24" s="40"/>
      <c r="O24" s="5"/>
    </row>
    <row r="25" spans="1:17" ht="15" customHeight="1" x14ac:dyDescent="0.2">
      <c r="A25" s="34"/>
      <c r="B25" s="32"/>
      <c r="C25" s="32"/>
      <c r="D25" s="32"/>
      <c r="E25" s="25"/>
      <c r="F25" s="33"/>
      <c r="G25" s="3"/>
      <c r="I25" s="36"/>
      <c r="J25" s="36"/>
      <c r="O25" s="5"/>
      <c r="P25" s="68"/>
      <c r="Q25" s="68"/>
    </row>
    <row r="26" spans="1:17" ht="25.5" customHeight="1" x14ac:dyDescent="0.2">
      <c r="A26" s="104" t="s">
        <v>26</v>
      </c>
      <c r="B26" s="104"/>
      <c r="C26" s="104"/>
      <c r="D26" s="104"/>
      <c r="E26" s="12" t="s">
        <v>12</v>
      </c>
      <c r="F26" s="29"/>
      <c r="G26" s="7"/>
      <c r="I26" s="36"/>
      <c r="J26" s="36"/>
      <c r="O26" s="68"/>
      <c r="P26" s="68"/>
      <c r="Q26" s="68"/>
    </row>
    <row r="27" spans="1:17" ht="25.5" customHeight="1" x14ac:dyDescent="0.2">
      <c r="A27" s="104" t="s">
        <v>27</v>
      </c>
      <c r="B27" s="104"/>
      <c r="C27" s="104"/>
      <c r="D27" s="104"/>
      <c r="E27" s="12" t="s">
        <v>12</v>
      </c>
      <c r="F27" s="29"/>
      <c r="G27" s="7"/>
      <c r="I27" s="36"/>
      <c r="J27" s="36"/>
      <c r="O27" s="68"/>
      <c r="P27" s="68"/>
      <c r="Q27" s="68"/>
    </row>
    <row r="28" spans="1:17" ht="25.5" customHeight="1" x14ac:dyDescent="0.2">
      <c r="A28" s="124" t="s">
        <v>13</v>
      </c>
      <c r="B28" s="124"/>
      <c r="C28" s="124"/>
      <c r="D28" s="124"/>
      <c r="E28" s="12"/>
      <c r="F28" s="31" t="e">
        <f>IF(F27&gt;F26,J28,F27/F26)</f>
        <v>#DIV/0!</v>
      </c>
      <c r="G28" s="8"/>
      <c r="I28" s="36"/>
      <c r="J28" s="74" t="s">
        <v>54</v>
      </c>
      <c r="O28" s="68"/>
      <c r="P28" s="68"/>
      <c r="Q28" s="68"/>
    </row>
    <row r="29" spans="1:17" ht="16.5" customHeight="1" x14ac:dyDescent="0.2">
      <c r="A29" s="3"/>
      <c r="B29" s="3"/>
      <c r="C29" s="3"/>
      <c r="D29" s="3"/>
      <c r="E29" s="3"/>
      <c r="F29" s="15" t="s">
        <v>16</v>
      </c>
      <c r="G29" s="9"/>
    </row>
    <row r="30" spans="1:17" ht="25.5" customHeight="1" x14ac:dyDescent="0.2">
      <c r="A30" s="91" t="s">
        <v>1</v>
      </c>
      <c r="B30" s="91"/>
      <c r="C30" s="91"/>
      <c r="D30" s="91"/>
      <c r="E30" s="2"/>
      <c r="F30" s="13"/>
      <c r="G30" s="58"/>
      <c r="I30" s="86"/>
      <c r="J30" s="86"/>
      <c r="K30" s="86"/>
    </row>
    <row r="31" spans="1:17" ht="33.6" customHeight="1" x14ac:dyDescent="0.2">
      <c r="A31" s="123" t="s">
        <v>40</v>
      </c>
      <c r="B31" s="123"/>
      <c r="C31" s="123"/>
      <c r="D31" s="123"/>
      <c r="E31" s="14" t="s">
        <v>14</v>
      </c>
      <c r="F31" s="29"/>
      <c r="G31" s="3"/>
    </row>
    <row r="32" spans="1:17" ht="25.5" customHeight="1" x14ac:dyDescent="0.2">
      <c r="A32" s="104" t="s">
        <v>29</v>
      </c>
      <c r="B32" s="104"/>
      <c r="C32" s="104"/>
      <c r="D32" s="104"/>
      <c r="E32" s="14" t="s">
        <v>14</v>
      </c>
      <c r="F32" s="11" t="e">
        <f>ROUND(IF(OR(F31="",F31&gt;F23*12350),"",F31*F28)*20,0)/20</f>
        <v>#VALUE!</v>
      </c>
      <c r="G32" s="112"/>
      <c r="H32" s="113"/>
    </row>
    <row r="33" spans="1:10" ht="26.45" customHeight="1" x14ac:dyDescent="0.2">
      <c r="A33" s="128" t="str">
        <f>IF($F$31&gt;$F$23*12350,J33,"")</f>
        <v/>
      </c>
      <c r="B33" s="128"/>
      <c r="C33" s="128"/>
      <c r="D33" s="128"/>
      <c r="E33" s="128"/>
      <c r="F33" s="128"/>
      <c r="G33" s="3"/>
      <c r="J33" t="s">
        <v>55</v>
      </c>
    </row>
    <row r="34" spans="1:10" ht="25.5" customHeight="1" x14ac:dyDescent="0.2">
      <c r="A34" s="91" t="s">
        <v>2</v>
      </c>
      <c r="B34" s="91"/>
      <c r="C34" s="91"/>
      <c r="D34" s="91"/>
      <c r="E34" s="2"/>
      <c r="F34" s="13"/>
      <c r="G34" s="58"/>
    </row>
    <row r="35" spans="1:10" ht="25.5" customHeight="1" x14ac:dyDescent="0.2">
      <c r="A35" s="124" t="s">
        <v>23</v>
      </c>
      <c r="B35" s="124"/>
      <c r="C35" s="124"/>
      <c r="D35" s="124"/>
      <c r="E35" s="14" t="s">
        <v>14</v>
      </c>
      <c r="F35" s="11" t="e">
        <f>ROUND(IF(OR(F28&lt;0.1,F32=0,D24="Fehler Anzahl",A17="Fehler: Nicht gleicher Monat",F20="Fehler Datum: Pro-Rata-Berechnung nur für den gleichen Monat zulässig"),"",F32*0.8)*20,0)/20</f>
        <v>#DIV/0!</v>
      </c>
    </row>
    <row r="36" spans="1:10" ht="25.15" customHeight="1" x14ac:dyDescent="0.2">
      <c r="A36" s="120" t="s">
        <v>42</v>
      </c>
      <c r="B36" s="121"/>
      <c r="C36" s="121"/>
      <c r="D36" s="121"/>
      <c r="E36" s="14" t="s">
        <v>14</v>
      </c>
      <c r="F36" s="17" t="e">
        <f>IF(F35="","",-(G36/F23)*F24)</f>
        <v>#DIV/0!</v>
      </c>
      <c r="G36" s="118" t="e">
        <f>(F31/F20)*0.8</f>
        <v>#VALUE!</v>
      </c>
      <c r="H36" s="119"/>
    </row>
    <row r="37" spans="1:10" ht="25.15" customHeight="1" x14ac:dyDescent="0.2">
      <c r="A37" s="120" t="s">
        <v>60</v>
      </c>
      <c r="B37" s="120"/>
      <c r="C37" s="120"/>
      <c r="D37" s="120"/>
      <c r="E37" s="14" t="s">
        <v>14</v>
      </c>
      <c r="F37" s="17" t="e">
        <f>IF(C39="Karenztag grösser/gleich Ausfall","",SUM(F35:F36))</f>
        <v>#DIV/0!</v>
      </c>
      <c r="G37" s="78"/>
      <c r="H37" s="79"/>
    </row>
    <row r="38" spans="1:10" ht="31.5" customHeight="1" thickBot="1" x14ac:dyDescent="0.25">
      <c r="A38" s="104" t="s">
        <v>15</v>
      </c>
      <c r="B38" s="124"/>
      <c r="C38" s="124"/>
      <c r="D38" s="124"/>
      <c r="E38" s="14" t="s">
        <v>14</v>
      </c>
      <c r="F38" s="17" t="e">
        <f>ROUND(IF(OR(F35="",C39="Karenztag grösser/gleich Ausfall"),"",F32*6.375%)*20,0)/20</f>
        <v>#DIV/0!</v>
      </c>
      <c r="G38" s="114"/>
      <c r="H38" s="115"/>
    </row>
    <row r="39" spans="1:10" ht="27.6" customHeight="1" thickBot="1" x14ac:dyDescent="0.25">
      <c r="A39" s="66" t="s">
        <v>3</v>
      </c>
      <c r="B39" s="67"/>
      <c r="C39" s="122" t="e">
        <f>IF(-F36&gt;=F35,J40,"")</f>
        <v>#DIV/0!</v>
      </c>
      <c r="D39" s="122"/>
      <c r="E39" s="16" t="s">
        <v>14</v>
      </c>
      <c r="F39" s="30" t="e">
        <f>IF(F28&lt;0.1,J39,ROUND(SUM(F37:F38)*20,0)/20)</f>
        <v>#DIV/0!</v>
      </c>
      <c r="G39" s="116"/>
      <c r="H39" s="115"/>
      <c r="J39" t="s">
        <v>56</v>
      </c>
    </row>
    <row r="40" spans="1:10" ht="31.15" customHeight="1" x14ac:dyDescent="0.2">
      <c r="A40" s="1"/>
      <c r="B40" s="1"/>
      <c r="C40" s="1"/>
      <c r="D40" s="1"/>
      <c r="E40" s="1"/>
      <c r="F40" s="10"/>
      <c r="J40" t="s">
        <v>50</v>
      </c>
    </row>
    <row r="41" spans="1:10" s="37" customFormat="1" x14ac:dyDescent="0.2">
      <c r="A41" s="47" t="s">
        <v>25</v>
      </c>
      <c r="B41" s="41"/>
      <c r="C41" s="41"/>
      <c r="D41" s="41"/>
      <c r="E41" s="41"/>
      <c r="F41" s="42"/>
      <c r="G41" s="36"/>
      <c r="H41" s="36"/>
    </row>
    <row r="42" spans="1:10" s="37" customFormat="1" ht="130.15" customHeight="1" x14ac:dyDescent="0.2">
      <c r="A42" s="126" t="s">
        <v>58</v>
      </c>
      <c r="B42" s="126"/>
      <c r="C42" s="126"/>
      <c r="D42" s="126"/>
      <c r="E42" s="126"/>
      <c r="F42" s="126"/>
      <c r="G42" s="36"/>
      <c r="H42" s="36"/>
    </row>
    <row r="43" spans="1:10" ht="25.9" customHeight="1" x14ac:dyDescent="0.2">
      <c r="A43" s="1"/>
      <c r="B43" s="1"/>
      <c r="C43" s="1"/>
      <c r="D43" s="1"/>
      <c r="E43" s="1"/>
      <c r="F43" s="10"/>
    </row>
    <row r="44" spans="1:10" s="37" customFormat="1" x14ac:dyDescent="0.2">
      <c r="A44" s="48" t="s">
        <v>41</v>
      </c>
      <c r="B44" s="43"/>
      <c r="C44" s="43"/>
      <c r="D44" s="43"/>
      <c r="E44" s="43"/>
      <c r="F44" s="44"/>
      <c r="G44" s="36"/>
      <c r="H44" s="36"/>
    </row>
    <row r="45" spans="1:10" s="37" customFormat="1" ht="75.599999999999994" customHeight="1" x14ac:dyDescent="0.2">
      <c r="A45" s="117" t="s">
        <v>48</v>
      </c>
      <c r="B45" s="117"/>
      <c r="C45" s="117"/>
      <c r="D45" s="117"/>
      <c r="E45" s="117"/>
      <c r="F45" s="117"/>
      <c r="G45" s="36"/>
      <c r="H45" s="36"/>
    </row>
    <row r="46" spans="1:10" s="37" customFormat="1" ht="84.6" customHeight="1" x14ac:dyDescent="0.2">
      <c r="A46" s="117" t="s">
        <v>49</v>
      </c>
      <c r="B46" s="117"/>
      <c r="C46" s="117"/>
      <c r="D46" s="117"/>
      <c r="E46" s="117"/>
      <c r="F46" s="117"/>
      <c r="G46" s="36"/>
      <c r="H46" s="36"/>
    </row>
    <row r="47" spans="1:10" ht="31.15" customHeight="1" x14ac:dyDescent="0.2">
      <c r="A47" s="1"/>
      <c r="B47" s="1"/>
      <c r="C47" s="1"/>
      <c r="D47" s="1"/>
      <c r="E47" s="1"/>
      <c r="F47" s="10"/>
    </row>
    <row r="48" spans="1:10" s="37" customFormat="1" x14ac:dyDescent="0.2">
      <c r="A48" s="47" t="s">
        <v>36</v>
      </c>
      <c r="B48" s="41"/>
      <c r="C48" s="41"/>
      <c r="D48" s="41"/>
      <c r="E48" s="41"/>
      <c r="F48" s="42"/>
      <c r="G48" s="36"/>
      <c r="H48" s="36"/>
    </row>
    <row r="49" spans="1:8" s="37" customFormat="1" ht="64.5" customHeight="1" x14ac:dyDescent="0.2">
      <c r="A49" s="117" t="s">
        <v>37</v>
      </c>
      <c r="B49" s="117"/>
      <c r="C49" s="117"/>
      <c r="D49" s="117"/>
      <c r="E49" s="117"/>
      <c r="F49" s="117"/>
      <c r="G49" s="36"/>
      <c r="H49" s="36"/>
    </row>
    <row r="50" spans="1:8" ht="34.9" customHeight="1" x14ac:dyDescent="0.2">
      <c r="A50" s="1"/>
      <c r="B50" s="1"/>
      <c r="C50" s="1"/>
      <c r="D50" s="1"/>
      <c r="E50" s="1"/>
      <c r="F50" s="10"/>
    </row>
    <row r="51" spans="1:8" s="37" customFormat="1" x14ac:dyDescent="0.2">
      <c r="A51" s="47" t="s">
        <v>30</v>
      </c>
      <c r="B51" s="41"/>
      <c r="C51" s="41"/>
      <c r="D51" s="41"/>
      <c r="E51" s="41"/>
      <c r="F51" s="42"/>
      <c r="G51" s="36"/>
      <c r="H51" s="36"/>
    </row>
    <row r="52" spans="1:8" s="37" customFormat="1" ht="31.5" customHeight="1" x14ac:dyDescent="0.2">
      <c r="A52" s="117" t="s">
        <v>18</v>
      </c>
      <c r="B52" s="117"/>
      <c r="C52" s="117"/>
      <c r="D52" s="117"/>
      <c r="E52" s="117"/>
      <c r="F52" s="117"/>
      <c r="G52" s="36"/>
      <c r="H52" s="36"/>
    </row>
    <row r="53" spans="1:8" s="37" customFormat="1" ht="5.25" customHeight="1" x14ac:dyDescent="0.2">
      <c r="A53" s="43"/>
      <c r="B53" s="43"/>
      <c r="C53" s="43"/>
      <c r="D53" s="43"/>
      <c r="E53" s="43"/>
      <c r="F53" s="44"/>
      <c r="G53" s="36"/>
      <c r="H53" s="36"/>
    </row>
    <row r="54" spans="1:8" s="37" customFormat="1" ht="48" customHeight="1" x14ac:dyDescent="0.2">
      <c r="A54" s="117" t="s">
        <v>35</v>
      </c>
      <c r="B54" s="117"/>
      <c r="C54" s="117"/>
      <c r="D54" s="117"/>
      <c r="E54" s="117"/>
      <c r="F54" s="117"/>
      <c r="G54" s="36"/>
      <c r="H54" s="36"/>
    </row>
    <row r="55" spans="1:8" ht="31.15" customHeight="1" x14ac:dyDescent="0.2">
      <c r="A55" s="1"/>
      <c r="B55" s="1"/>
      <c r="C55" s="1"/>
      <c r="D55" s="1"/>
      <c r="E55" s="1"/>
      <c r="F55" s="10"/>
    </row>
    <row r="56" spans="1:8" s="37" customFormat="1" x14ac:dyDescent="0.2">
      <c r="A56" s="47" t="s">
        <v>31</v>
      </c>
      <c r="B56" s="41"/>
      <c r="C56" s="41"/>
      <c r="D56" s="41"/>
      <c r="E56" s="41"/>
      <c r="F56" s="42"/>
      <c r="G56" s="36"/>
      <c r="H56" s="36"/>
    </row>
    <row r="57" spans="1:8" s="37" customFormat="1" ht="44.25" customHeight="1" x14ac:dyDescent="0.2">
      <c r="A57" s="117" t="s">
        <v>19</v>
      </c>
      <c r="B57" s="117"/>
      <c r="C57" s="117"/>
      <c r="D57" s="117"/>
      <c r="E57" s="117"/>
      <c r="F57" s="117"/>
      <c r="G57" s="36"/>
      <c r="H57" s="36"/>
    </row>
    <row r="58" spans="1:8" s="37" customFormat="1" ht="11.45" customHeight="1" x14ac:dyDescent="0.2">
      <c r="A58" s="64"/>
      <c r="B58" s="64"/>
      <c r="C58" s="64"/>
      <c r="D58" s="64"/>
      <c r="E58" s="64"/>
      <c r="F58" s="64"/>
      <c r="G58" s="36"/>
      <c r="H58" s="36"/>
    </row>
    <row r="59" spans="1:8" s="37" customFormat="1" ht="32.450000000000003" customHeight="1" x14ac:dyDescent="0.2">
      <c r="A59" s="117" t="s">
        <v>57</v>
      </c>
      <c r="B59" s="117"/>
      <c r="C59" s="117"/>
      <c r="D59" s="117"/>
      <c r="E59" s="117"/>
      <c r="F59" s="117"/>
      <c r="G59" s="36"/>
      <c r="H59" s="36"/>
    </row>
    <row r="60" spans="1:8" s="37" customFormat="1" ht="6" customHeight="1" x14ac:dyDescent="0.2">
      <c r="A60" s="43"/>
      <c r="B60" s="43"/>
      <c r="C60" s="43"/>
      <c r="D60" s="43"/>
      <c r="E60" s="43"/>
      <c r="F60" s="44"/>
      <c r="G60" s="36"/>
      <c r="H60" s="36"/>
    </row>
    <row r="61" spans="1:8" s="37" customFormat="1" x14ac:dyDescent="0.2">
      <c r="A61" s="111" t="s">
        <v>32</v>
      </c>
      <c r="B61" s="111"/>
      <c r="C61" s="111"/>
      <c r="D61" s="111"/>
      <c r="E61" s="111"/>
      <c r="F61" s="111"/>
      <c r="G61" s="36"/>
      <c r="H61" s="36"/>
    </row>
    <row r="62" spans="1:8" s="60" customFormat="1" ht="18.600000000000001" customHeight="1" x14ac:dyDescent="0.2">
      <c r="A62" s="65"/>
      <c r="B62" s="65"/>
      <c r="C62" s="65"/>
      <c r="D62" s="65"/>
      <c r="E62" s="65"/>
      <c r="F62" s="65"/>
      <c r="G62" s="63"/>
      <c r="H62" s="63"/>
    </row>
    <row r="63" spans="1:8" s="37" customFormat="1" x14ac:dyDescent="0.2">
      <c r="A63" s="41" t="s">
        <v>20</v>
      </c>
      <c r="B63" s="41"/>
      <c r="C63" s="41"/>
      <c r="D63" s="41" t="s">
        <v>21</v>
      </c>
      <c r="E63" s="41"/>
      <c r="F63" s="41"/>
      <c r="G63" s="36"/>
      <c r="H63" s="36"/>
    </row>
    <row r="64" spans="1:8" s="37" customFormat="1" x14ac:dyDescent="0.2">
      <c r="A64" s="127"/>
      <c r="B64" s="127"/>
      <c r="C64" s="41"/>
      <c r="D64" s="41"/>
      <c r="E64" s="41"/>
      <c r="F64" s="41"/>
      <c r="G64" s="36"/>
      <c r="H64" s="36"/>
    </row>
    <row r="65" spans="1:8" s="37" customFormat="1" ht="15" customHeight="1" x14ac:dyDescent="0.2">
      <c r="A65" s="129" t="s">
        <v>22</v>
      </c>
      <c r="B65" s="129"/>
      <c r="C65" s="45"/>
      <c r="D65" s="45"/>
      <c r="E65" s="45"/>
      <c r="F65" s="45"/>
      <c r="G65" s="36"/>
      <c r="H65" s="36"/>
    </row>
    <row r="66" spans="1:8" s="37" customFormat="1" ht="31.9" customHeight="1" x14ac:dyDescent="0.2">
      <c r="A66" s="45"/>
      <c r="B66" s="45"/>
      <c r="C66" s="45"/>
      <c r="D66" s="45"/>
      <c r="E66" s="45"/>
      <c r="F66" s="45"/>
      <c r="G66" s="36"/>
      <c r="H66" s="36"/>
    </row>
    <row r="67" spans="1:8" s="37" customFormat="1" ht="31.9" customHeight="1" x14ac:dyDescent="0.2">
      <c r="A67" s="46" t="s">
        <v>17</v>
      </c>
      <c r="B67" s="125" t="s">
        <v>61</v>
      </c>
      <c r="C67" s="125"/>
      <c r="D67" s="125"/>
      <c r="E67" s="125"/>
      <c r="F67" s="125"/>
      <c r="G67" s="36"/>
      <c r="H67" s="36"/>
    </row>
    <row r="68" spans="1:8" ht="91.15" customHeight="1" x14ac:dyDescent="0.2"/>
  </sheetData>
  <sheetProtection algorithmName="SHA-512" hashValue="gbFs16ywPh5yer89x6Sb0CIbQrzuwhVUZgv8+uvgPux7rzq45nJD0xlqjXGhRZ+zWjsaoEeDfZrL7x8eXIhvrw==" saltValue="XABLtIFqkazHneLdAaPwEw==" spinCount="100000" sheet="1" objects="1" scenarios="1" selectLockedCells="1"/>
  <mergeCells count="56">
    <mergeCell ref="D7:F7"/>
    <mergeCell ref="D8:F8"/>
    <mergeCell ref="A3:F3"/>
    <mergeCell ref="B10:C10"/>
    <mergeCell ref="D10:F13"/>
    <mergeCell ref="B11:C11"/>
    <mergeCell ref="B12:C12"/>
    <mergeCell ref="A5:C5"/>
    <mergeCell ref="A6:C6"/>
    <mergeCell ref="A7:C7"/>
    <mergeCell ref="A8:C8"/>
    <mergeCell ref="B9:C9"/>
    <mergeCell ref="A31:D31"/>
    <mergeCell ref="A32:D32"/>
    <mergeCell ref="A28:D28"/>
    <mergeCell ref="A27:D27"/>
    <mergeCell ref="B67:F67"/>
    <mergeCell ref="A30:D30"/>
    <mergeCell ref="A34:D34"/>
    <mergeCell ref="A35:D35"/>
    <mergeCell ref="A38:D38"/>
    <mergeCell ref="A42:F42"/>
    <mergeCell ref="A52:F52"/>
    <mergeCell ref="A57:F57"/>
    <mergeCell ref="A64:B64"/>
    <mergeCell ref="A54:F54"/>
    <mergeCell ref="A33:F33"/>
    <mergeCell ref="A65:B65"/>
    <mergeCell ref="A61:F61"/>
    <mergeCell ref="G32:H32"/>
    <mergeCell ref="G38:H38"/>
    <mergeCell ref="G39:H39"/>
    <mergeCell ref="A49:F49"/>
    <mergeCell ref="G36:H36"/>
    <mergeCell ref="A36:D36"/>
    <mergeCell ref="C39:D39"/>
    <mergeCell ref="A45:F45"/>
    <mergeCell ref="A46:F46"/>
    <mergeCell ref="A59:F59"/>
    <mergeCell ref="A37:D37"/>
    <mergeCell ref="A1:F1"/>
    <mergeCell ref="B2:E2"/>
    <mergeCell ref="A17:F17"/>
    <mergeCell ref="I30:K30"/>
    <mergeCell ref="I24:J24"/>
    <mergeCell ref="B13:C13"/>
    <mergeCell ref="A21:F21"/>
    <mergeCell ref="A22:D22"/>
    <mergeCell ref="D24:E24"/>
    <mergeCell ref="A18:F18"/>
    <mergeCell ref="E19:F19"/>
    <mergeCell ref="D16:F16"/>
    <mergeCell ref="A15:F15"/>
    <mergeCell ref="A26:D26"/>
    <mergeCell ref="D5:F5"/>
    <mergeCell ref="D6:F6"/>
  </mergeCells>
  <conditionalFormatting sqref="F39">
    <cfRule type="expression" dxfId="22" priority="4">
      <formula>$C$39="Karenztag grösser/gleich Ausfall"</formula>
    </cfRule>
    <cfRule type="containsErrors" dxfId="21" priority="26">
      <formula>ISERROR(F39)</formula>
    </cfRule>
    <cfRule type="expression" dxfId="20" priority="37">
      <formula>$F$28&lt;0.1</formula>
    </cfRule>
  </conditionalFormatting>
  <conditionalFormatting sqref="F28">
    <cfRule type="containsErrors" dxfId="19" priority="30">
      <formula>ISERROR(F28)</formula>
    </cfRule>
    <cfRule type="cellIs" dxfId="18" priority="35" operator="lessThan">
      <formula>0.1</formula>
    </cfRule>
    <cfRule type="expression" dxfId="17" priority="36">
      <formula>$F$27&gt;$F$26</formula>
    </cfRule>
  </conditionalFormatting>
  <conditionalFormatting sqref="A33">
    <cfRule type="expression" dxfId="16" priority="33">
      <formula>$F$31&gt;$F$23*12350</formula>
    </cfRule>
  </conditionalFormatting>
  <conditionalFormatting sqref="D24:E24">
    <cfRule type="expression" dxfId="15" priority="2">
      <formula>AND($F$23="",$F$24="")</formula>
    </cfRule>
    <cfRule type="expression" dxfId="14" priority="22">
      <formula>OR($F$24&gt;$F$23,F24&lt;1,F24="")</formula>
    </cfRule>
  </conditionalFormatting>
  <conditionalFormatting sqref="F32">
    <cfRule type="containsErrors" dxfId="13" priority="29">
      <formula>ISERROR(F32)</formula>
    </cfRule>
  </conditionalFormatting>
  <conditionalFormatting sqref="F35:F37">
    <cfRule type="containsErrors" dxfId="12" priority="28">
      <formula>ISERROR(F35)</formula>
    </cfRule>
  </conditionalFormatting>
  <conditionalFormatting sqref="F38">
    <cfRule type="containsErrors" dxfId="11" priority="27">
      <formula>ISERROR(F38)</formula>
    </cfRule>
  </conditionalFormatting>
  <conditionalFormatting sqref="I24:J24">
    <cfRule type="expression" dxfId="10" priority="23">
      <formula>$F$24&gt;$F$23</formula>
    </cfRule>
  </conditionalFormatting>
  <conditionalFormatting sqref="A18:F20">
    <cfRule type="expression" dxfId="9" priority="19">
      <formula>AND($C$16="",$C$19&gt;0,$E$19&gt;0)</formula>
    </cfRule>
  </conditionalFormatting>
  <conditionalFormatting sqref="A16:F16">
    <cfRule type="expression" dxfId="8" priority="18">
      <formula>AND($C$16&gt;0,$C$19="",$E$19="")</formula>
    </cfRule>
  </conditionalFormatting>
  <conditionalFormatting sqref="G36:H37">
    <cfRule type="containsErrors" dxfId="7" priority="17">
      <formula>ISERROR(G36)</formula>
    </cfRule>
  </conditionalFormatting>
  <conditionalFormatting sqref="H19:H20">
    <cfRule type="expression" dxfId="6" priority="16">
      <formula>$H$19&gt;0</formula>
    </cfRule>
  </conditionalFormatting>
  <conditionalFormatting sqref="G16">
    <cfRule type="expression" dxfId="5" priority="15">
      <formula>$G$16=""</formula>
    </cfRule>
  </conditionalFormatting>
  <conditionalFormatting sqref="G19:G20">
    <cfRule type="expression" dxfId="4" priority="14">
      <formula>$G$19=0</formula>
    </cfRule>
  </conditionalFormatting>
  <conditionalFormatting sqref="F20">
    <cfRule type="expression" dxfId="3" priority="13">
      <formula>$F$20=0</formula>
    </cfRule>
  </conditionalFormatting>
  <conditionalFormatting sqref="E20">
    <cfRule type="expression" dxfId="2" priority="12">
      <formula>$F$20=0</formula>
    </cfRule>
  </conditionalFormatting>
  <conditionalFormatting sqref="C39:D39">
    <cfRule type="containsErrors" dxfId="1" priority="3">
      <formula>ISERROR(C39)</formula>
    </cfRule>
  </conditionalFormatting>
  <conditionalFormatting sqref="A16:F20">
    <cfRule type="expression" dxfId="0" priority="1">
      <formula>AND($C$16&gt;0,$C$19&gt;0,$E$19&gt;0)</formula>
    </cfRule>
  </conditionalFormatting>
  <dataValidations count="3">
    <dataValidation type="list" allowBlank="1" showInputMessage="1" showErrorMessage="1" error="Bitte wählen Sie einen Monat aus der Liste." prompt="Bitte wählen Sie einen Monat aus der Liste." sqref="C16" xr:uid="{00000000-0002-0000-0000-000000000000}">
      <formula1>$H$9:$H$12</formula1>
    </dataValidation>
    <dataValidation type="date" allowBlank="1" showInputMessage="1" showErrorMessage="1" error="Fehler: Nicht gleicher Monat" sqref="A17:F17" xr:uid="{00000000-0002-0000-0000-000001000000}">
      <formula1>44075</formula1>
      <formula2>44196</formula2>
    </dataValidation>
    <dataValidation type="date" allowBlank="1" showInputMessage="1" showErrorMessage="1" error="Datum liegt ausserhalb der Monate September bis Dezember 2020. Bitte prüfen Sie Ihre Eingabe." sqref="C19 E19:F19" xr:uid="{00000000-0002-0000-0000-000002000000}">
      <formula1>44075</formula1>
      <formula2>44196</formula2>
    </dataValidation>
  </dataValidations>
  <pageMargins left="0.39370078740157483" right="0.39370078740157483" top="0.47244094488188981" bottom="0.39370078740157483" header="0.31496062992125984" footer="0.31496062992125984"/>
  <pageSetup paperSize="9" scale="89" fitToHeight="2" orientation="portrait" r:id="rId1"/>
  <headerFooter differentOddEven="1">
    <oddHeader xml:space="preserve">&amp;L&amp;10Arbeitslosenversicherung
</oddHeader>
    <oddFooter>&amp;R&amp;9KAE-COVID-19 (V 06.10.2020)</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Deutsch</vt:lpstr>
      <vt:lpstr>Deutsch!Druckbereich</vt:lpstr>
      <vt:lpstr>Deutsch!Print_Area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Ristova Dijana</cp:lastModifiedBy>
  <cp:lastPrinted>2020-10-06T16:02:33Z</cp:lastPrinted>
  <dcterms:created xsi:type="dcterms:W3CDTF">2020-03-18T11:14:54Z</dcterms:created>
  <dcterms:modified xsi:type="dcterms:W3CDTF">2020-10-29T09:38:52Z</dcterms:modified>
</cp:coreProperties>
</file>